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040" windowHeight="921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fukci'!$A$2:$E$8</definedName>
    <definedName name="_xlnm.Print_Area" localSheetId="1">'SO 98-98'!$B$1:$L$36</definedName>
  </definedNames>
  <calcPr calcId="145621"/>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<sst xmlns="http://schemas.openxmlformats.org/spreadsheetml/2006/main" count="130" uniqueCount="90">
  <si>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</si>
  <si>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</si>
  <si>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</si>
  <si>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</si>
  <si>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</si>
  <si>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</si>
  <si>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</si>
  <si>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</si>
  <si>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</si>
  <si>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</si>
  <si>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</si>
  <si>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</si>
  <si>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</si>
  <si>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</si>
  <si>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</si>
  <si>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</si>
  <si>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</si>
  <si>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</si>
  <si>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</si>
  <si>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</si>
  <si>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</si>
  <si>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</si>
  <si>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</si>
  <si>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</si>
  <si>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</si>
  <si>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</si>
  <si>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</si>
  <si>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</si>
  <si>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</si>
  <si>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</si>
  <si>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</si>
  <si>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</si>
  <si>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</si>
  <si>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</si>
  <si>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</si>
  <si>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</si>
  <si>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</si>
  <si>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</si>
  <si>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</si>
  <si>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</si>
  <si>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</si>
  <si>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</si>
  <si>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</si>
  <si>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</si>
  <si>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</si>
  <si>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</si>
  <si>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</si>
  <si>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</si>
  <si>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</si>
  <si>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</si>
  <si>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</si>
  <si>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</si>
  <si>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</si>
  <si>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</si>
  <si>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</si>
  <si>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</si>
  <si>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</si>
  <si>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</si>
  <si>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</si>
  <si>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</si>
  <si>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</si>
  <si>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</si>
  <si>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</si>
  <si>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</si>
  <si>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</si>
  <si>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</si>
  <si>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</si>
  <si>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</si>
  <si>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</si>
  <si>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</si>
  <si>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</si>
  <si>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</si>
  <si>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</si>
  <si>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</si>
  <si>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</si>
  <si>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Doplnění závor na PZS (P6669) v km 2,486 TÚ Litovel – Senice na Hané</t>
  </si>
  <si>
    <t>Zabezpečovací zařízení (PZS) železniční přejezd v km 2,486 (P6669)</t>
  </si>
  <si>
    <t xml:space="preserve">Dodávka a montáž kompletního vnitřního a venkovního zařízení PZS přejezdu P6669 včetně potřebného pomocného materiálu, softwarového vybavení a jeho dopravy.  Položka obsahuje všechny náklady na pořízení nového reléového domku, pořízení a montáž výstražníků a závor a související nutné kabelizace včetně pomocného materiálu a jeho dopravu. Položka obsahuje všechny náklady na úpravy vazeb na navazující ZZ, úpravy KD v DK Litovel předměstí. V rámci tohoto PS bude zpracována a schválena nová tabulka přejezdu, zpracována a schválena nová závěrová tabulka a situační schéma navazujícího SZZ Litovel předměstí, provedeno úplné přezkoušení nového PZS včetně vazeb a jeho uvedení do provozu. Součástí tohoto PS budou rovněž demontáže veškerých zbytných vnitřních i venkovních prvků. PS bude realizován dle závazných norem a směrnic. Bude provedena náhrada stávajícího PZS bez závor novým PZS doplněným o závory. Nové PZS bude situované v novém technologickém objektu - reléový domek (RD). Vstupní dveře do RD budou v takovém provedení, aby při chůzi z RD ke skříni s venkovním telefonním objektem (VTO) a (skříňka místního ovládání (SMO) nebylo nutné obcházet křídlo dveří. VTO a SMO budou umístěny na RD nebo v jeho blízkosti. Na RD bude doplněn dveřní kontakt, který bude připraven pro budoucí zapojení do dálkové diagnostiky technologických systémů železniční dopravní cesty (DDTS ŽDC). Pro zjišťování volnosti kolejových úseků budou upraveny a doplněny počítače náprav. Kabelizace v místě přejezdu bude nahrazena novou položenou ve stávajících trasách (cca 300 m, z toho cca 60 m pod komunikací a kolejemi). Budou použity výstražníky s LED technologií. Před výstražníky a za pohony závor bude rovná plocha pro bezpečné provádění údržby. Pro umístění pohonu závor bude nutná stavební úprava chodníku s cyklostezkou (součást SO). PZS bude vybaveno informačním zařízením pro nevidomé, zarážkami slepecké hole, stavovou a měřící diagnostikou s online přenosem informací do stávajícího diagnostického serveru SSZT na pracovišti údržby Červenka. Bude dodána kompletní úprava SZZ TEST Litovel předměstí pro zavázání nového PZS. </t>
  </si>
  <si>
    <t>PS 01-01-31</t>
  </si>
  <si>
    <t>SO 01-10-01</t>
  </si>
  <si>
    <t>Železniční svršek železniční přejezd v km 2,486 (P6669)</t>
  </si>
  <si>
    <t xml:space="preserve">V místě přejezdu dojde k výměně kolejnic vč. pryžových podložek a upevňovadel, případně jiných opotřebovaných částí konstrukce železničního svršku a k podbití koleje ASP včetně přilehlých výhybek a oblouků vč. přechodnic v hlavní koleji. </t>
  </si>
  <si>
    <t>V rozsahu Zjednodušené dokumentace ve stádiu 2</t>
  </si>
  <si>
    <t>SO 01-13-01</t>
  </si>
  <si>
    <t>Konstrukce přejezdu železniční přejezd v km 2,486 (P6669)</t>
  </si>
  <si>
    <t>V rámci stavby dojde k demontáži stávající přejezdové pryžové konstrukce STRAIL a odfrézování přilehlé živičné konstrukce vozovky. Dále bude provedena montáž nové přejezdové pryžové konstrukce s uložením vnějších panelů na závěrných zídkách a položení nových vrstev konstrukce živičné vozovky na přejezdu v takovém rozsahu, aby niveleta komunikace plynule navazovala přilehlé úseky. Součástí stavebních prací bude provedení bezbariérových úprav na chodníku pro osoby s omezenou schopností pohybu a orientace. Všechny stavební úpravy budou provedeny v souladu s ČSN 73 6380 „Železniční přejezdy a přechody“.</t>
  </si>
  <si>
    <t>SO 01-86-01</t>
  </si>
  <si>
    <t>Přípojka napájení NN železniční přejezd v km 2,486 (P6669)</t>
  </si>
  <si>
    <t>Napájení el. energií bude provedeno výměnou stávající zemní kabelové přípojky NN v úseku KS1 – reléový domek P6669. Současně bude provedeno vymístění KS1 a RE z fasády stavědla z důvodu plánů jeho likvidace. V rámci odběrného místa ŽST nedojde k navýšení rezervovaného příkonu. Rozváděče KS1 a RE budou provedeny nově v pilířovém provedení vedle stavědla. Alternativně lze RE přesunout k RD P6669. Rozváděče vybaveny novou výzbrojí včetně napojení na stávající kabelizaci přívodu a odvodů. KS1 bude vyzbrojena jako napájecí a jistící kabelová skříň včetně integrace ovládání stávajících vývodů JŽ 1 – 8. Regulace osvětlení automaticky/ručně s možností sepnutí externím tlačítkem, s vypnutím spínacími hodinami (fotobuňkou). Stávající kabel napájení RD P669 typu AYKY 4x16 bude vyměněn za nový typu CYKY J 5x10 ve stávající trase, uložen do normové hloubky v chráničce se zemnícím páskem. Kabel bude ukončen v pilíři R-PZS s umístěním vedle RD. R-PZS bude nově napájet technologii zab.zařízení včetně elektroinstalace RD. Záložní napájení zab. zařízení bude provedeno z akumulátorových baterií s řízeným dobíječem v rámci technologie. Na rozváděči R-PZS bude také instalovaná přívodka pro mobilní dieselagregát pro možnost externího napájení. Součástí je kromě demontážních prací, dodávka a montáž nového zařízení včetně uvedení do provozu dle Zákona o dráhách v platném znění a doprovodných vyhl. v platných zněních. Řešení zahrnuje také provizorní a výlukové stavy, likvidaci odpadů. Objekt bude realizován dle závazných norem a směrnic a to včetně podmínek a EN.</t>
  </si>
  <si>
    <t>Stavba 1.4: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</si>
</sst>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Kč&quot;;\-#,##0.00\ &quot;Kč&quot;"/>
    <numFmt numFmtId="43" formatCode="_-* #,##0.00\ _K_č_-;\-* #,##0.00\ _K_č_-;_-* &quot;-&quot;??\ _K_č_-;_-@_-"/>
    <numFmt numFmtId="164" formatCode="#,##0.00\ &quot;Kč&quot;"/>
    <numFmt numFmtId="165" formatCode="m\/yyyy"/>
    <numFmt numFmtId="166"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43"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5"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5"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6"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4"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4"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4"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5"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4"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7" xfId="1" applyFont="1" applyFill="1" applyBorder="1" applyAlignment="1">
      <alignment horizontal="left" vertical="center" wrapText="1"/>
    </xf>
    <xf numFmtId="0" fontId="7" fillId="0" borderId="68" xfId="1" applyNumberFormat="1" applyFont="1" applyFill="1" applyBorder="1" applyAlignment="1">
      <alignment horizontal="left" vertical="center" wrapText="1"/>
    </xf>
    <xf numFmtId="0" fontId="1" fillId="0" borderId="68" xfId="1" applyFont="1" applyFill="1" applyBorder="1" applyAlignment="1">
      <alignment horizontal="left" vertical="center" wrapText="1"/>
    </xf>
    <xf numFmtId="0" fontId="1" fillId="0" borderId="69" xfId="1" applyFill="1" applyBorder="1" applyAlignment="1">
      <alignment horizontal="left"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5" fontId="20" fillId="0" borderId="45" xfId="1" applyNumberFormat="1" applyFont="1" applyFill="1" applyBorder="1" applyAlignment="1" applyProtection="1">
      <alignment horizontal="left" vertical="center"/>
    </xf>
    <xf numFmtId="165" fontId="20" fillId="0" borderId="34" xfId="1" applyNumberFormat="1" applyFont="1" applyFill="1" applyBorder="1" applyAlignment="1" applyProtection="1">
      <alignment horizontal="left" vertical="center"/>
    </xf>
    <xf numFmtId="165"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18" fillId="0" borderId="12"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3"/>
  <sheetViews>
    <sheetView tabSelected="1" zoomScale="50" zoomScaleNormal="50" zoomScalePageLayoutView="70" workbookViewId="0"/>
  </sheetViews>
  <sheetFormatPr defaultColWidth="8.796875" defaultRowHeight="15" x14ac:dyDescent="0.25"/>
  <cols>
    <col min="1" max="1" width="12.796875" style="15" customWidth="1"/>
    <col min="2" max="2" width="23.19921875" style="16" customWidth="1"/>
    <col min="3" max="3" width="82.796875" style="16" customWidth="1"/>
    <col min="4" max="4" width="19.19921875" style="16" customWidth="1"/>
    <col min="5" max="5" width="21.19921875" style="15" customWidth="1"/>
    <col min="6" max="6" width="8.796875" style="2"/>
    <col min="7" max="22" width="4" style="2" customWidth="1"/>
    <col min="23" max="16384" width="8.796875" style="2"/>
  </cols>
  <sheetData>
    <row r="1" spans="1:5" ht="39" customHeight="1" thickBot="1" x14ac:dyDescent="0.3">
      <c r="A1" s="68" t="s">
        <v>89</v>
      </c>
      <c r="B1" s="109" t="s">
        <v>75</v>
      </c>
      <c r="C1" s="109"/>
      <c r="D1" s="109"/>
      <c r="E1" s="110"/>
    </row>
    <row r="2" spans="1:5" ht="39" customHeight="1" thickBot="1" x14ac:dyDescent="0.3">
      <c r="A2" s="111" t="s">
        <v>1</v>
      </c>
      <c r="B2" s="112"/>
      <c r="C2" s="112"/>
      <c r="D2" s="1" t="s">
        <v>2</v>
      </c>
      <c r="E2" s="99">
        <f>SUM(E5:E43)</f>
        <v>0</v>
      </c>
    </row>
    <row r="3" spans="1:5" s="5" customFormat="1" ht="21.75" customHeight="1" x14ac:dyDescent="0.2">
      <c r="A3" s="3"/>
      <c r="B3" s="4"/>
      <c r="C3" s="113" t="s">
        <v>3</v>
      </c>
      <c r="D3" s="114"/>
      <c r="E3" s="100"/>
    </row>
    <row r="4" spans="1:5" s="5" customFormat="1" ht="36" customHeight="1" thickBot="1" x14ac:dyDescent="0.25">
      <c r="A4" s="6" t="s">
        <v>4</v>
      </c>
      <c r="B4" s="7" t="s">
        <v>5</v>
      </c>
      <c r="C4" s="8" t="s">
        <v>6</v>
      </c>
      <c r="D4" s="9" t="s">
        <v>72</v>
      </c>
      <c r="E4" s="101" t="s">
        <v>7</v>
      </c>
    </row>
    <row r="5" spans="1:5" s="10" customFormat="1" ht="315" customHeight="1" thickTop="1" thickBot="1" x14ac:dyDescent="0.25">
      <c r="A5" s="12" t="s">
        <v>78</v>
      </c>
      <c r="B5" s="11" t="s">
        <v>76</v>
      </c>
      <c r="C5" s="13" t="s">
        <v>77</v>
      </c>
      <c r="D5" s="14" t="s">
        <v>82</v>
      </c>
      <c r="E5" s="102"/>
    </row>
    <row r="6" spans="1:5" s="10" customFormat="1" ht="150" customHeight="1" thickTop="1" thickBot="1" x14ac:dyDescent="0.25">
      <c r="A6" s="12" t="s">
        <v>79</v>
      </c>
      <c r="B6" s="11" t="s">
        <v>80</v>
      </c>
      <c r="C6" s="13" t="s">
        <v>81</v>
      </c>
      <c r="D6" s="14" t="s">
        <v>82</v>
      </c>
      <c r="E6" s="102"/>
    </row>
    <row r="7" spans="1:5" s="10" customFormat="1" ht="150" customHeight="1" thickTop="1" thickBot="1" x14ac:dyDescent="0.25">
      <c r="A7" s="12" t="s">
        <v>83</v>
      </c>
      <c r="B7" s="11" t="s">
        <v>84</v>
      </c>
      <c r="C7" s="13" t="s">
        <v>85</v>
      </c>
      <c r="D7" s="14" t="s">
        <v>82</v>
      </c>
      <c r="E7" s="102"/>
    </row>
    <row r="8" spans="1:5" s="10" customFormat="1" ht="242.45" customHeight="1" thickTop="1" thickBot="1" x14ac:dyDescent="0.25">
      <c r="A8" s="104" t="s">
        <v>86</v>
      </c>
      <c r="B8" s="105" t="s">
        <v>87</v>
      </c>
      <c r="C8" s="106" t="s">
        <v>88</v>
      </c>
      <c r="D8" s="107" t="s">
        <v>82</v>
      </c>
      <c r="E8" s="108"/>
    </row>
    <row r="9" spans="1:5" x14ac:dyDescent="0.25">
      <c r="E9" s="103"/>
    </row>
    <row r="10" spans="1:5" x14ac:dyDescent="0.25">
      <c r="E10" s="103"/>
    </row>
    <row r="11" spans="1:5" x14ac:dyDescent="0.25">
      <c r="E11" s="103"/>
    </row>
    <row r="12" spans="1:5" x14ac:dyDescent="0.25">
      <c r="E12" s="103"/>
    </row>
    <row r="13" spans="1:5" x14ac:dyDescent="0.25">
      <c r="E13" s="103"/>
    </row>
    <row r="14" spans="1:5" x14ac:dyDescent="0.25">
      <c r="E14" s="103"/>
    </row>
    <row r="15" spans="1:5" x14ac:dyDescent="0.25">
      <c r="E15" s="103"/>
    </row>
    <row r="16" spans="1:5" x14ac:dyDescent="0.25">
      <c r="E16" s="103"/>
    </row>
    <row r="17" spans="5:5" x14ac:dyDescent="0.25">
      <c r="E17" s="103"/>
    </row>
    <row r="18" spans="5:5" x14ac:dyDescent="0.25">
      <c r="E18" s="103"/>
    </row>
    <row r="19" spans="5:5" x14ac:dyDescent="0.25">
      <c r="E19" s="103"/>
    </row>
    <row r="20" spans="5:5" x14ac:dyDescent="0.25">
      <c r="E20" s="103"/>
    </row>
    <row r="21" spans="5:5" x14ac:dyDescent="0.25">
      <c r="E21" s="103"/>
    </row>
    <row r="22" spans="5:5" x14ac:dyDescent="0.25">
      <c r="E22" s="103"/>
    </row>
    <row r="23" spans="5:5" x14ac:dyDescent="0.25">
      <c r="E23" s="103"/>
    </row>
    <row r="24" spans="5:5" x14ac:dyDescent="0.25">
      <c r="E24" s="103"/>
    </row>
    <row r="25" spans="5:5" x14ac:dyDescent="0.25">
      <c r="E25" s="103"/>
    </row>
    <row r="26" spans="5:5" x14ac:dyDescent="0.25">
      <c r="E26" s="103"/>
    </row>
    <row r="27" spans="5:5" x14ac:dyDescent="0.25">
      <c r="E27" s="103"/>
    </row>
    <row r="28" spans="5:5" x14ac:dyDescent="0.25">
      <c r="E28" s="103"/>
    </row>
    <row r="29" spans="5:5" x14ac:dyDescent="0.25">
      <c r="E29" s="103"/>
    </row>
    <row r="30" spans="5:5" x14ac:dyDescent="0.25">
      <c r="E30" s="103"/>
    </row>
    <row r="31" spans="5:5" x14ac:dyDescent="0.25">
      <c r="E31" s="103"/>
    </row>
    <row r="32" spans="5:5" x14ac:dyDescent="0.25">
      <c r="E32" s="103"/>
    </row>
    <row r="33" spans="5:5" x14ac:dyDescent="0.25">
      <c r="E33" s="103"/>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K14" sqref="K14"/>
    </sheetView>
  </sheetViews>
  <sheetFormatPr defaultColWidth="6.3984375" defaultRowHeight="11.25" x14ac:dyDescent="0.2"/>
  <cols>
    <col min="1" max="1" width="2.19921875" style="65" hidden="1" customWidth="1"/>
    <col min="2" max="2" width="6" style="65" customWidth="1"/>
    <col min="3" max="3" width="7.3984375" style="65" customWidth="1"/>
    <col min="4" max="4" width="7" style="65" customWidth="1"/>
    <col min="5" max="5" width="8" style="65" customWidth="1"/>
    <col min="6" max="6" width="57.296875" style="65" customWidth="1"/>
    <col min="7" max="7" width="6.296875" style="67" customWidth="1"/>
    <col min="8" max="8" width="9.09765625" style="67" customWidth="1"/>
    <col min="9" max="9" width="7.59765625" style="67" customWidth="1"/>
    <col min="10" max="10" width="7.09765625" style="67" customWidth="1"/>
    <col min="11" max="11" width="9" style="67" customWidth="1"/>
    <col min="12" max="12" width="13.296875" style="67" customWidth="1"/>
    <col min="13" max="14" width="19.796875" style="65" customWidth="1"/>
    <col min="15" max="15" width="6.3984375" style="65" customWidth="1"/>
    <col min="16" max="16384" width="6.3984375" style="65"/>
  </cols>
  <sheetData>
    <row r="1" spans="1:15" s="69" customFormat="1" ht="30.75" customHeight="1" thickTop="1" thickBot="1" x14ac:dyDescent="0.25">
      <c r="B1" s="146" t="s">
        <v>74</v>
      </c>
      <c r="C1" s="147"/>
      <c r="D1" s="147"/>
      <c r="E1" s="70"/>
      <c r="F1" s="70" t="s">
        <v>8</v>
      </c>
      <c r="G1" s="70"/>
      <c r="H1" s="71"/>
      <c r="I1" s="72"/>
      <c r="J1" s="73"/>
      <c r="K1" s="73"/>
      <c r="L1" s="74" t="s">
        <v>9</v>
      </c>
      <c r="M1" s="75"/>
    </row>
    <row r="2" spans="1:15" s="69" customFormat="1" ht="57" customHeight="1" thickTop="1" thickBot="1" x14ac:dyDescent="0.25">
      <c r="B2" s="148" t="s">
        <v>10</v>
      </c>
      <c r="C2" s="149"/>
      <c r="D2" s="18"/>
      <c r="E2" s="19"/>
      <c r="F2" s="76" t="str">
        <f>'Požadavky na výkon a fukci'!B1</f>
        <v>Doplnění závor na PZS (P6669) v km 2,486 TÚ Litovel – Senice na Hané</v>
      </c>
      <c r="G2" s="19"/>
      <c r="H2" s="77"/>
      <c r="I2" s="150" t="s">
        <v>11</v>
      </c>
      <c r="J2" s="151"/>
      <c r="K2" s="152">
        <f>SUM(L26+L36)</f>
        <v>0</v>
      </c>
      <c r="L2" s="153"/>
    </row>
    <row r="3" spans="1:15" s="69" customFormat="1" ht="42.75" customHeight="1" thickTop="1" thickBot="1" x14ac:dyDescent="0.25">
      <c r="B3" s="78" t="s">
        <v>12</v>
      </c>
      <c r="C3" s="79"/>
      <c r="D3" s="154" t="s">
        <v>9</v>
      </c>
      <c r="E3" s="154"/>
      <c r="F3" s="80" t="s">
        <v>13</v>
      </c>
      <c r="G3" s="81"/>
      <c r="H3" s="82"/>
      <c r="I3" s="83"/>
      <c r="J3" s="84"/>
      <c r="K3" s="155"/>
      <c r="L3" s="156"/>
    </row>
    <row r="4" spans="1:15" s="69" customFormat="1" ht="18" customHeight="1" thickTop="1" x14ac:dyDescent="0.2">
      <c r="B4" s="137" t="s">
        <v>14</v>
      </c>
      <c r="C4" s="131"/>
      <c r="D4" s="138"/>
      <c r="E4" s="85"/>
      <c r="F4" s="86" t="s">
        <v>15</v>
      </c>
      <c r="G4" s="87"/>
      <c r="H4" s="88"/>
      <c r="I4" s="139" t="s">
        <v>16</v>
      </c>
      <c r="J4" s="140"/>
      <c r="K4" s="89"/>
      <c r="L4" s="90"/>
    </row>
    <row r="5" spans="1:15" s="69" customFormat="1" ht="18" customHeight="1" x14ac:dyDescent="0.2">
      <c r="B5" s="91" t="s">
        <v>17</v>
      </c>
      <c r="C5" s="92"/>
      <c r="D5" s="92"/>
      <c r="E5" s="20" t="s">
        <v>18</v>
      </c>
      <c r="F5" s="141"/>
      <c r="G5" s="141"/>
      <c r="H5" s="142"/>
      <c r="I5" s="143" t="s">
        <v>19</v>
      </c>
      <c r="J5" s="138"/>
      <c r="K5" s="21"/>
      <c r="L5" s="93"/>
    </row>
    <row r="6" spans="1:15" s="69" customFormat="1" ht="18" customHeight="1" x14ac:dyDescent="0.2">
      <c r="B6" s="91" t="s">
        <v>20</v>
      </c>
      <c r="C6" s="92"/>
      <c r="D6" s="92"/>
      <c r="E6" s="21" t="s">
        <v>21</v>
      </c>
      <c r="F6" s="144"/>
      <c r="G6" s="144"/>
      <c r="H6" s="145"/>
      <c r="I6" s="143" t="s">
        <v>22</v>
      </c>
      <c r="J6" s="138"/>
      <c r="K6" s="21"/>
      <c r="L6" s="93"/>
      <c r="O6" s="94"/>
    </row>
    <row r="7" spans="1:15" s="69" customFormat="1" ht="18" customHeight="1" x14ac:dyDescent="0.2">
      <c r="B7" s="125" t="s">
        <v>23</v>
      </c>
      <c r="C7" s="126"/>
      <c r="D7" s="126"/>
      <c r="E7" s="22"/>
      <c r="F7" s="127" t="s">
        <v>24</v>
      </c>
      <c r="G7" s="128"/>
      <c r="H7" s="129"/>
      <c r="I7" s="130" t="s">
        <v>25</v>
      </c>
      <c r="J7" s="131"/>
      <c r="K7" s="23">
        <v>2020</v>
      </c>
      <c r="L7" s="95"/>
      <c r="O7" s="96"/>
    </row>
    <row r="8" spans="1:15" s="69" customFormat="1" ht="19.5" customHeight="1" thickBot="1" x14ac:dyDescent="0.25">
      <c r="B8" s="132" t="s">
        <v>26</v>
      </c>
      <c r="C8" s="133"/>
      <c r="D8" s="133"/>
      <c r="E8" s="24"/>
      <c r="F8" s="97" t="s">
        <v>73</v>
      </c>
      <c r="G8" s="134"/>
      <c r="H8" s="135"/>
      <c r="I8" s="136" t="s">
        <v>27</v>
      </c>
      <c r="J8" s="126"/>
      <c r="K8" s="25">
        <v>44166</v>
      </c>
      <c r="L8" s="98"/>
    </row>
    <row r="9" spans="1:15" s="17" customFormat="1" ht="9.75" customHeight="1" x14ac:dyDescent="0.2">
      <c r="B9" s="117" t="s">
        <v>0</v>
      </c>
      <c r="C9" s="118"/>
      <c r="D9" s="118"/>
      <c r="E9" s="118"/>
      <c r="F9" s="118"/>
      <c r="G9" s="118"/>
      <c r="H9" s="118"/>
      <c r="I9" s="118"/>
      <c r="J9" s="118"/>
      <c r="K9" s="26" t="s">
        <v>19</v>
      </c>
      <c r="L9" s="27">
        <v>0</v>
      </c>
    </row>
    <row r="10" spans="1:15" s="17" customFormat="1" ht="15" customHeight="1" x14ac:dyDescent="0.2">
      <c r="B10" s="119" t="s">
        <v>28</v>
      </c>
      <c r="C10" s="121" t="s">
        <v>29</v>
      </c>
      <c r="D10" s="121" t="s">
        <v>30</v>
      </c>
      <c r="E10" s="121" t="s">
        <v>31</v>
      </c>
      <c r="F10" s="123" t="s">
        <v>32</v>
      </c>
      <c r="G10" s="123" t="s">
        <v>33</v>
      </c>
      <c r="H10" s="123" t="s">
        <v>34</v>
      </c>
      <c r="I10" s="121" t="s">
        <v>35</v>
      </c>
      <c r="J10" s="121" t="s">
        <v>36</v>
      </c>
      <c r="K10" s="115" t="s">
        <v>37</v>
      </c>
      <c r="L10" s="116"/>
    </row>
    <row r="11" spans="1:15" s="17" customFormat="1" ht="15" customHeight="1" x14ac:dyDescent="0.2">
      <c r="B11" s="119"/>
      <c r="C11" s="121"/>
      <c r="D11" s="121"/>
      <c r="E11" s="121"/>
      <c r="F11" s="123"/>
      <c r="G11" s="123"/>
      <c r="H11" s="123"/>
      <c r="I11" s="121"/>
      <c r="J11" s="121"/>
      <c r="K11" s="115"/>
      <c r="L11" s="116"/>
    </row>
    <row r="12" spans="1:15" s="17" customFormat="1" ht="12.75" customHeight="1" thickBot="1" x14ac:dyDescent="0.25">
      <c r="B12" s="120"/>
      <c r="C12" s="122"/>
      <c r="D12" s="122"/>
      <c r="E12" s="122"/>
      <c r="F12" s="124"/>
      <c r="G12" s="124"/>
      <c r="H12" s="124"/>
      <c r="I12" s="122"/>
      <c r="J12" s="122"/>
      <c r="K12" s="28" t="s">
        <v>38</v>
      </c>
      <c r="L12" s="29" t="s">
        <v>39</v>
      </c>
    </row>
    <row r="13" spans="1:15" s="36" customFormat="1" ht="15" customHeight="1" thickBot="1" x14ac:dyDescent="0.25">
      <c r="A13" s="30" t="s">
        <v>40</v>
      </c>
      <c r="B13" s="31" t="s">
        <v>41</v>
      </c>
      <c r="C13" s="32">
        <v>1</v>
      </c>
      <c r="D13" s="33"/>
      <c r="E13" s="33"/>
      <c r="F13" s="34" t="s">
        <v>42</v>
      </c>
      <c r="G13" s="32"/>
      <c r="H13" s="32"/>
      <c r="I13" s="32"/>
      <c r="J13" s="32"/>
      <c r="K13" s="32"/>
      <c r="L13" s="35"/>
    </row>
    <row r="14" spans="1:15" s="36" customFormat="1" ht="13.5" customHeight="1" thickBot="1" x14ac:dyDescent="0.25">
      <c r="A14" s="37" t="s">
        <v>43</v>
      </c>
      <c r="B14" s="38">
        <f>1+MAX($B$13:B13)</f>
        <v>1</v>
      </c>
      <c r="C14" s="39" t="s">
        <v>44</v>
      </c>
      <c r="D14" s="40"/>
      <c r="E14" s="41" t="s">
        <v>45</v>
      </c>
      <c r="F14" s="42" t="s">
        <v>46</v>
      </c>
      <c r="G14" s="41" t="s">
        <v>47</v>
      </c>
      <c r="H14" s="43">
        <v>1</v>
      </c>
      <c r="I14" s="41"/>
      <c r="J14" s="44" t="str">
        <f>IF(I14=0,"",I14*H14)</f>
        <v/>
      </c>
      <c r="K14" s="45"/>
      <c r="L14" s="46">
        <f>ROUND((ROUND(H14,3))*(ROUND(K14,2)),2)</f>
        <v>0</v>
      </c>
    </row>
    <row r="15" spans="1:15" s="36" customFormat="1" ht="12.75" customHeight="1" x14ac:dyDescent="0.2">
      <c r="A15" s="37" t="s">
        <v>48</v>
      </c>
      <c r="B15" s="47"/>
      <c r="C15" s="48"/>
      <c r="D15" s="48"/>
      <c r="E15" s="48"/>
      <c r="F15" s="49" t="s">
        <v>49</v>
      </c>
      <c r="G15" s="50"/>
      <c r="H15" s="50"/>
      <c r="I15" s="50"/>
      <c r="J15" s="50"/>
      <c r="K15" s="50"/>
      <c r="L15" s="51"/>
    </row>
    <row r="16" spans="1:15" s="36" customFormat="1" ht="12.75" customHeight="1" x14ac:dyDescent="0.2">
      <c r="A16" s="37" t="s">
        <v>50</v>
      </c>
      <c r="B16" s="47"/>
      <c r="C16" s="48"/>
      <c r="D16" s="48"/>
      <c r="E16" s="48"/>
      <c r="F16" s="52" t="s">
        <v>51</v>
      </c>
      <c r="G16" s="50"/>
      <c r="H16" s="50"/>
      <c r="I16" s="50"/>
      <c r="J16" s="50"/>
      <c r="K16" s="50"/>
      <c r="L16" s="51"/>
    </row>
    <row r="17" spans="1:12" s="36" customFormat="1" ht="72" customHeight="1" thickBot="1" x14ac:dyDescent="0.25">
      <c r="A17" s="37" t="s">
        <v>52</v>
      </c>
      <c r="B17" s="53"/>
      <c r="C17" s="54"/>
      <c r="D17" s="54"/>
      <c r="E17" s="54"/>
      <c r="F17" s="55" t="s">
        <v>53</v>
      </c>
      <c r="G17" s="56"/>
      <c r="H17" s="56"/>
      <c r="I17" s="56"/>
      <c r="J17" s="56"/>
      <c r="K17" s="56"/>
      <c r="L17" s="57"/>
    </row>
    <row r="18" spans="1:12" s="36" customFormat="1" ht="13.5" customHeight="1" thickBot="1" x14ac:dyDescent="0.25">
      <c r="A18" s="37" t="s">
        <v>43</v>
      </c>
      <c r="B18" s="58">
        <f>1+MAX($B$13:B17)</f>
        <v>2</v>
      </c>
      <c r="C18" s="39" t="s">
        <v>54</v>
      </c>
      <c r="D18" s="40"/>
      <c r="E18" s="41" t="s">
        <v>45</v>
      </c>
      <c r="F18" s="42" t="s">
        <v>55</v>
      </c>
      <c r="G18" s="41" t="s">
        <v>47</v>
      </c>
      <c r="H18" s="43">
        <v>1</v>
      </c>
      <c r="I18" s="41"/>
      <c r="J18" s="44" t="str">
        <f>IF(I18=0,"",I18*H18)</f>
        <v/>
      </c>
      <c r="K18" s="45"/>
      <c r="L18" s="46">
        <f>ROUND((ROUND(H18,3))*(ROUND(K18,2)),2)</f>
        <v>0</v>
      </c>
    </row>
    <row r="19" spans="1:12" s="36" customFormat="1" ht="12.75" customHeight="1" x14ac:dyDescent="0.2">
      <c r="A19" s="37" t="s">
        <v>48</v>
      </c>
      <c r="B19" s="47"/>
      <c r="C19" s="48"/>
      <c r="D19" s="48"/>
      <c r="E19" s="48"/>
      <c r="F19" s="49" t="s">
        <v>56</v>
      </c>
      <c r="G19" s="50"/>
      <c r="H19" s="50"/>
      <c r="I19" s="50"/>
      <c r="J19" s="50"/>
      <c r="K19" s="50"/>
      <c r="L19" s="51"/>
    </row>
    <row r="20" spans="1:12" s="36" customFormat="1" ht="12.75" customHeight="1" x14ac:dyDescent="0.2">
      <c r="A20" s="37" t="s">
        <v>50</v>
      </c>
      <c r="B20" s="47"/>
      <c r="C20" s="48"/>
      <c r="D20" s="48"/>
      <c r="E20" s="48"/>
      <c r="F20" s="52" t="s">
        <v>51</v>
      </c>
      <c r="G20" s="50"/>
      <c r="H20" s="50"/>
      <c r="I20" s="50"/>
      <c r="J20" s="50"/>
      <c r="K20" s="50"/>
      <c r="L20" s="51"/>
    </row>
    <row r="21" spans="1:12" s="36" customFormat="1" ht="81" customHeight="1" thickBot="1" x14ac:dyDescent="0.25">
      <c r="A21" s="37" t="s">
        <v>52</v>
      </c>
      <c r="B21" s="53"/>
      <c r="C21" s="54"/>
      <c r="D21" s="54"/>
      <c r="E21" s="54"/>
      <c r="F21" s="55" t="s">
        <v>57</v>
      </c>
      <c r="G21" s="56"/>
      <c r="H21" s="56"/>
      <c r="I21" s="56"/>
      <c r="J21" s="56"/>
      <c r="K21" s="56"/>
      <c r="L21" s="57"/>
    </row>
    <row r="22" spans="1:12" s="36" customFormat="1" ht="13.5" customHeight="1" thickBot="1" x14ac:dyDescent="0.25">
      <c r="A22" s="37" t="s">
        <v>43</v>
      </c>
      <c r="B22" s="58">
        <f>1+MAX($B$13:B21)</f>
        <v>3</v>
      </c>
      <c r="C22" s="39" t="s">
        <v>58</v>
      </c>
      <c r="D22" s="40"/>
      <c r="E22" s="41" t="s">
        <v>45</v>
      </c>
      <c r="F22" s="42" t="s">
        <v>59</v>
      </c>
      <c r="G22" s="41" t="s">
        <v>47</v>
      </c>
      <c r="H22" s="43">
        <v>1</v>
      </c>
      <c r="I22" s="41"/>
      <c r="J22" s="44" t="str">
        <f>IF(I22=0,"",I22*H22)</f>
        <v/>
      </c>
      <c r="K22" s="45"/>
      <c r="L22" s="46">
        <f>ROUND((ROUND(H22,3))*(ROUND(K22,2)),2)</f>
        <v>0</v>
      </c>
    </row>
    <row r="23" spans="1:12" s="36" customFormat="1" ht="12.75" customHeight="1" x14ac:dyDescent="0.2">
      <c r="A23" s="37" t="s">
        <v>48</v>
      </c>
      <c r="B23" s="47"/>
      <c r="C23" s="48"/>
      <c r="D23" s="48"/>
      <c r="E23" s="48"/>
      <c r="F23" s="49" t="s">
        <v>60</v>
      </c>
      <c r="G23" s="50"/>
      <c r="H23" s="50"/>
      <c r="I23" s="50"/>
      <c r="J23" s="50"/>
      <c r="K23" s="50"/>
      <c r="L23" s="51"/>
    </row>
    <row r="24" spans="1:12" s="36" customFormat="1" ht="12.75" customHeight="1" x14ac:dyDescent="0.2">
      <c r="A24" s="37" t="s">
        <v>50</v>
      </c>
      <c r="B24" s="47"/>
      <c r="C24" s="48"/>
      <c r="D24" s="48"/>
      <c r="E24" s="48"/>
      <c r="F24" s="52" t="s">
        <v>51</v>
      </c>
      <c r="G24" s="50"/>
      <c r="H24" s="50"/>
      <c r="I24" s="50"/>
      <c r="J24" s="50"/>
      <c r="K24" s="50"/>
      <c r="L24" s="51"/>
    </row>
    <row r="25" spans="1:12" s="36" customFormat="1" ht="42.75" customHeight="1" thickBot="1" x14ac:dyDescent="0.25">
      <c r="A25" s="37" t="s">
        <v>52</v>
      </c>
      <c r="B25" s="53"/>
      <c r="C25" s="54"/>
      <c r="D25" s="54"/>
      <c r="E25" s="54"/>
      <c r="F25" s="55" t="s">
        <v>61</v>
      </c>
      <c r="G25" s="56"/>
      <c r="H25" s="56"/>
      <c r="I25" s="56"/>
      <c r="J25" s="56"/>
      <c r="K25" s="56"/>
      <c r="L25" s="57"/>
    </row>
    <row r="26" spans="1:12" ht="13.5" thickBot="1" x14ac:dyDescent="0.25">
      <c r="A26" s="59" t="s">
        <v>62</v>
      </c>
      <c r="B26" s="60" t="s">
        <v>63</v>
      </c>
      <c r="C26" s="61" t="s">
        <v>64</v>
      </c>
      <c r="D26" s="62"/>
      <c r="E26" s="62"/>
      <c r="F26" s="63" t="s">
        <v>42</v>
      </c>
      <c r="G26" s="61"/>
      <c r="H26" s="61"/>
      <c r="I26" s="61"/>
      <c r="J26" s="61"/>
      <c r="K26" s="61"/>
      <c r="L26" s="64">
        <f>SUM(L14:L25)</f>
        <v>0</v>
      </c>
    </row>
    <row r="27" spans="1:12" ht="13.5" thickBot="1" x14ac:dyDescent="0.25">
      <c r="A27" s="30" t="s">
        <v>40</v>
      </c>
      <c r="B27" s="31" t="s">
        <v>41</v>
      </c>
      <c r="C27" s="32">
        <v>2</v>
      </c>
      <c r="D27" s="33"/>
      <c r="E27" s="33"/>
      <c r="F27" s="34" t="s">
        <v>65</v>
      </c>
      <c r="G27" s="32"/>
      <c r="H27" s="32"/>
      <c r="I27" s="32"/>
      <c r="J27" s="32"/>
      <c r="K27" s="32"/>
      <c r="L27" s="35"/>
    </row>
    <row r="28" spans="1:12" s="36" customFormat="1" ht="13.5" customHeight="1" thickBot="1" x14ac:dyDescent="0.25">
      <c r="A28" s="37" t="s">
        <v>43</v>
      </c>
      <c r="B28" s="58">
        <f>1+MAX($B$13:B27)</f>
        <v>4</v>
      </c>
      <c r="C28" s="39"/>
      <c r="D28" s="40"/>
      <c r="E28" s="41" t="s">
        <v>45</v>
      </c>
      <c r="F28" s="42" t="s">
        <v>66</v>
      </c>
      <c r="G28" s="41" t="s">
        <v>47</v>
      </c>
      <c r="H28" s="43">
        <v>1</v>
      </c>
      <c r="I28" s="41"/>
      <c r="J28" s="44" t="str">
        <f>IF(I28=0,"",I28*H28)</f>
        <v/>
      </c>
      <c r="K28" s="45"/>
      <c r="L28" s="66">
        <f>ROUND((ROUND(H28,3))*(ROUND(K28,2)),2)</f>
        <v>0</v>
      </c>
    </row>
    <row r="29" spans="1:12" s="36" customFormat="1" ht="12.75" customHeight="1" x14ac:dyDescent="0.2">
      <c r="A29" s="37" t="s">
        <v>48</v>
      </c>
      <c r="B29" s="47"/>
      <c r="C29" s="48"/>
      <c r="D29" s="48"/>
      <c r="E29" s="48"/>
      <c r="F29" s="49" t="s">
        <v>67</v>
      </c>
      <c r="G29" s="50"/>
      <c r="H29" s="50"/>
      <c r="I29" s="50"/>
      <c r="J29" s="50"/>
      <c r="K29" s="50"/>
      <c r="L29" s="51"/>
    </row>
    <row r="30" spans="1:12" s="36" customFormat="1" ht="12.75" customHeight="1" x14ac:dyDescent="0.2">
      <c r="A30" s="37" t="s">
        <v>50</v>
      </c>
      <c r="B30" s="47"/>
      <c r="C30" s="48"/>
      <c r="D30" s="48"/>
      <c r="E30" s="48"/>
      <c r="F30" s="52" t="s">
        <v>51</v>
      </c>
      <c r="G30" s="50"/>
      <c r="H30" s="50"/>
      <c r="I30" s="50"/>
      <c r="J30" s="50"/>
      <c r="K30" s="50"/>
      <c r="L30" s="51"/>
    </row>
    <row r="31" spans="1:12" s="36" customFormat="1" ht="75" customHeight="1" thickBot="1" x14ac:dyDescent="0.25">
      <c r="A31" s="37" t="s">
        <v>52</v>
      </c>
      <c r="B31" s="53"/>
      <c r="C31" s="54"/>
      <c r="D31" s="54"/>
      <c r="E31" s="54"/>
      <c r="F31" s="55" t="s">
        <v>68</v>
      </c>
      <c r="G31" s="56"/>
      <c r="H31" s="56"/>
      <c r="I31" s="56"/>
      <c r="J31" s="56"/>
      <c r="K31" s="56"/>
      <c r="L31" s="57"/>
    </row>
    <row r="32" spans="1:12" s="36" customFormat="1" ht="13.5" customHeight="1" thickBot="1" x14ac:dyDescent="0.25">
      <c r="A32" s="37" t="s">
        <v>43</v>
      </c>
      <c r="B32" s="58">
        <f>1+MAX($B$13:B31)</f>
        <v>5</v>
      </c>
      <c r="C32" s="39"/>
      <c r="D32" s="40"/>
      <c r="E32" s="41" t="s">
        <v>45</v>
      </c>
      <c r="F32" s="42" t="s">
        <v>69</v>
      </c>
      <c r="G32" s="41" t="s">
        <v>47</v>
      </c>
      <c r="H32" s="43">
        <v>1</v>
      </c>
      <c r="I32" s="41"/>
      <c r="J32" s="44" t="str">
        <f>IF(I32=0,"",I32*H32)</f>
        <v/>
      </c>
      <c r="K32" s="45"/>
      <c r="L32" s="66">
        <f>ROUND((ROUND(H32,3))*(ROUND(K32,2)),2)</f>
        <v>0</v>
      </c>
    </row>
    <row r="33" spans="1:12" s="36" customFormat="1" ht="12.75" customHeight="1" x14ac:dyDescent="0.2">
      <c r="A33" s="37" t="s">
        <v>48</v>
      </c>
      <c r="B33" s="47"/>
      <c r="C33" s="48"/>
      <c r="D33" s="48"/>
      <c r="E33" s="48"/>
      <c r="F33" s="49" t="s">
        <v>70</v>
      </c>
      <c r="G33" s="50"/>
      <c r="H33" s="50"/>
      <c r="I33" s="50"/>
      <c r="J33" s="50"/>
      <c r="K33" s="50"/>
      <c r="L33" s="51"/>
    </row>
    <row r="34" spans="1:12" s="36" customFormat="1" ht="12.75" customHeight="1" x14ac:dyDescent="0.2">
      <c r="A34" s="37" t="s">
        <v>50</v>
      </c>
      <c r="B34" s="47"/>
      <c r="C34" s="48"/>
      <c r="D34" s="48"/>
      <c r="E34" s="48"/>
      <c r="F34" s="52" t="s">
        <v>51</v>
      </c>
      <c r="G34" s="50"/>
      <c r="H34" s="50"/>
      <c r="I34" s="50"/>
      <c r="J34" s="50"/>
      <c r="K34" s="50"/>
      <c r="L34" s="51"/>
    </row>
    <row r="35" spans="1:12" s="36" customFormat="1" ht="60" customHeight="1" thickBot="1" x14ac:dyDescent="0.25">
      <c r="A35" s="37" t="s">
        <v>52</v>
      </c>
      <c r="B35" s="53"/>
      <c r="C35" s="54"/>
      <c r="D35" s="54"/>
      <c r="E35" s="54"/>
      <c r="F35" s="55" t="s">
        <v>71</v>
      </c>
      <c r="G35" s="56"/>
      <c r="H35" s="56"/>
      <c r="I35" s="56"/>
      <c r="J35" s="56"/>
      <c r="K35" s="56"/>
      <c r="L35" s="57"/>
    </row>
    <row r="36" spans="1:12" ht="13.5" thickBot="1" x14ac:dyDescent="0.25">
      <c r="A36" s="59" t="s">
        <v>62</v>
      </c>
      <c r="B36" s="60" t="s">
        <v>63</v>
      </c>
      <c r="C36" s="61" t="s">
        <v>64</v>
      </c>
      <c r="D36" s="62"/>
      <c r="E36" s="62"/>
      <c r="F36" s="63" t="s">
        <v>65</v>
      </c>
      <c r="G36" s="61"/>
      <c r="H36" s="61"/>
      <c r="I36" s="61"/>
      <c r="J36" s="61"/>
      <c r="K36" s="61"/>
      <c r="L36" s="64">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Srovnal Otakar, Ing.</cp:lastModifiedBy>
  <dcterms:created xsi:type="dcterms:W3CDTF">2020-12-08T08:47:11Z</dcterms:created>
  <dcterms:modified xsi:type="dcterms:W3CDTF">2021-01-06T07:19:42Z</dcterms:modified>
</cp:coreProperties>
</file>